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<sst xmlns="http://schemas.openxmlformats.org/spreadsheetml/2006/main" count="7806" uniqueCount="730">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</sst>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2024</v>
      </c>
    </row>
    <row r="3" spans="1:14" ht="15" customHeight="1">
      <c r="A3" s="26"/>
      <c r="D3" s="94"/>
      <c r="E3" s="95"/>
      <c r="F3" s="96"/>
      <c r="G3" s="186" t="e">
        <f>version</f>
        <v>#NAME?</v>
      </c>
      <c r="H3" s="187"/>
      <c r="M3" s="28" t="s">
        <v>120</v>
      </c>
      <c r="N3" s="1">
        <f>N2-1</f>
        <v>2023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2022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180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543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717</v>
      </c>
      <c r="H19" s="100"/>
    </row>
    <row r="20" spans="1:8" ht="30" customHeight="1">
      <c r="A20" s="32"/>
      <c r="D20" s="92"/>
      <c r="E20" s="201" t="s">
        <v>22</v>
      </c>
      <c r="F20" s="202"/>
      <c r="G20" s="113" t="s">
        <v>717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tabSelected="1" zoomScale="90" zoomScaleNormal="90" zoomScalePageLayoutView="0" workbookViewId="0" topLeftCell="C7">
      <pane xSplit="3" ySplit="10" topLeftCell="G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Y24" sqref="Y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2024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Февраль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2666.288</v>
      </c>
      <c r="G20" s="48">
        <f t="shared" si="0"/>
        <v>808.734</v>
      </c>
      <c r="H20" s="48">
        <f t="shared" si="0"/>
        <v>348.979</v>
      </c>
      <c r="I20" s="48">
        <f t="shared" si="0"/>
        <v>0</v>
      </c>
      <c r="J20" s="48">
        <f t="shared" si="0"/>
        <v>396.81399999999996</v>
      </c>
      <c r="K20" s="48">
        <f t="shared" si="0"/>
        <v>62.941</v>
      </c>
      <c r="L20" s="48">
        <f t="shared" si="0"/>
        <v>1857.554</v>
      </c>
      <c r="M20" s="48">
        <f t="shared" si="0"/>
        <v>868.863</v>
      </c>
      <c r="N20" s="48">
        <f t="shared" si="0"/>
        <v>0</v>
      </c>
      <c r="O20" s="48">
        <f t="shared" si="0"/>
        <v>977.465</v>
      </c>
      <c r="P20" s="48">
        <f t="shared" si="0"/>
        <v>11.226</v>
      </c>
      <c r="Q20" s="48">
        <f>IF(G20=0,0,T20/G20)</f>
        <v>10.68509230741381</v>
      </c>
      <c r="R20" s="48">
        <f>IF(L20=0,0,U20/L20)</f>
        <v>0</v>
      </c>
      <c r="S20" s="48">
        <f>SUM(S21:S25)</f>
        <v>8641.397442144002</v>
      </c>
      <c r="T20" s="48">
        <f>SUM(T21:T25)</f>
        <v>8641.397442144002</v>
      </c>
      <c r="U20" s="48">
        <f>SUM(U21:U25)</f>
        <v>0</v>
      </c>
      <c r="V20" s="48">
        <f>SUM(V21:V25)</f>
        <v>0</v>
      </c>
      <c r="W20" s="131">
        <f>SUM(W21:W25)</f>
        <v>8641.397442144002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2603.639</v>
      </c>
      <c r="G22" s="48">
        <f>H22+I22+J22+K22</f>
        <v>746.085</v>
      </c>
      <c r="H22" s="56">
        <v>348.979</v>
      </c>
      <c r="I22" s="56"/>
      <c r="J22" s="56">
        <v>392.597</v>
      </c>
      <c r="K22" s="56">
        <v>4.509</v>
      </c>
      <c r="L22" s="48">
        <f>M22+N22+O22+P22</f>
        <v>1857.554</v>
      </c>
      <c r="M22" s="56">
        <v>868.863</v>
      </c>
      <c r="N22" s="56"/>
      <c r="O22" s="56">
        <v>977.465</v>
      </c>
      <c r="P22" s="56">
        <v>11.226</v>
      </c>
      <c r="Q22" s="56">
        <v>3.230976</v>
      </c>
      <c r="R22" s="56"/>
      <c r="S22" s="48">
        <f>T22+U22</f>
        <v>8412.295121664001</v>
      </c>
      <c r="T22" s="56">
        <v>8412.295121664001</v>
      </c>
      <c r="U22" s="56"/>
      <c r="V22" s="56"/>
      <c r="W22" s="57">
        <f>S22-V22</f>
        <v>8412.295121664001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58.432</v>
      </c>
      <c r="G23" s="48">
        <f>H23+I23+J23+K23</f>
        <v>58.432</v>
      </c>
      <c r="H23" s="56"/>
      <c r="I23" s="56"/>
      <c r="J23" s="56"/>
      <c r="K23" s="56">
        <v>58.432</v>
      </c>
      <c r="L23" s="48">
        <f>M23+N23+O23+P23</f>
        <v>0</v>
      </c>
      <c r="M23" s="56"/>
      <c r="N23" s="56"/>
      <c r="O23" s="56"/>
      <c r="P23" s="56"/>
      <c r="Q23" s="56">
        <v>3.69919</v>
      </c>
      <c r="R23" s="56"/>
      <c r="S23" s="48">
        <f>T23+U23</f>
        <v>216.15107008</v>
      </c>
      <c r="T23" s="56">
        <v>216.15107008</v>
      </c>
      <c r="U23" s="56"/>
      <c r="V23" s="56"/>
      <c r="W23" s="57">
        <f>S23-V23</f>
        <v>216.15107008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4.217</v>
      </c>
      <c r="G24" s="48">
        <f>H24+I24+J24+K24</f>
        <v>4.217</v>
      </c>
      <c r="H24" s="56"/>
      <c r="I24" s="56"/>
      <c r="J24" s="56">
        <v>4.217</v>
      </c>
      <c r="K24" s="56"/>
      <c r="L24" s="48">
        <f>M24+N24+O24+P24</f>
        <v>0</v>
      </c>
      <c r="M24" s="56"/>
      <c r="N24" s="56"/>
      <c r="O24" s="56"/>
      <c r="P24" s="56"/>
      <c r="Q24" s="56">
        <v>3.0712</v>
      </c>
      <c r="R24" s="56"/>
      <c r="S24" s="48">
        <f>T24+U24</f>
        <v>12.9512504</v>
      </c>
      <c r="T24" s="56">
        <v>12.9512504</v>
      </c>
      <c r="U24" s="56"/>
      <c r="V24" s="56"/>
      <c r="W24" s="57">
        <f>S24-V24</f>
        <v>12.9512504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2024-03-23T09:09:03Z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