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2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<sst xmlns="http://schemas.openxmlformats.org/spreadsheetml/2006/main" count="8733" uniqueCount="858">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</sst>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64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693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803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805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M8" sqref="M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7" t="str">
        <f>version</f>
        <v>Версия 2.1.2</v>
      </c>
      <c r="H3" s="268"/>
      <c r="M3" s="50" t="s">
        <v>127</v>
      </c>
      <c r="N3" s="1">
        <f>N2-1</f>
        <v>2022</v>
      </c>
    </row>
    <row r="4" spans="4:14" ht="30" customHeight="1">
      <c r="D4" s="55"/>
      <c r="E4" s="269" t="s">
        <v>188</v>
      </c>
      <c r="F4" s="270"/>
      <c r="G4" s="271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4" t="s">
        <v>110</v>
      </c>
      <c r="G6" s="275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6" t="s">
        <v>692</v>
      </c>
      <c r="G10" s="277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58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58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0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1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2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2" t="s">
        <v>22</v>
      </c>
      <c r="F19" s="273"/>
      <c r="G19" s="40" t="s">
        <v>825</v>
      </c>
      <c r="H19" s="56"/>
    </row>
    <row r="20" spans="1:8" ht="30" customHeight="1">
      <c r="A20" s="62"/>
      <c r="D20" s="55"/>
      <c r="E20" s="265" t="s">
        <v>23</v>
      </c>
      <c r="F20" s="266"/>
      <c r="G20" s="40" t="s">
        <v>825</v>
      </c>
      <c r="H20" s="56"/>
    </row>
    <row r="21" spans="1:8" ht="21" customHeight="1">
      <c r="A21" s="62"/>
      <c r="D21" s="55"/>
      <c r="E21" s="259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9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9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9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3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3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3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4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tabSelected="1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zoomScalePageLayoutView="0" workbookViewId="0" topLeftCell="A1">
      <pane xSplit="5" ySplit="15" topLeftCell="F15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Q160" sqref="Q16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11750.563999999998</v>
      </c>
      <c r="G18" s="143">
        <f>SUM(G19,G20,G30,G33)</f>
        <v>5765.782999999999</v>
      </c>
      <c r="H18" s="143">
        <f>SUM(H19,H20,H30,H33)</f>
        <v>0</v>
      </c>
      <c r="I18" s="143">
        <f>SUM(I19,I20,I30,I33)</f>
        <v>5984.780999999999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11750.563999999998</v>
      </c>
      <c r="G20" s="132">
        <f>SUM(G21:G29)</f>
        <v>5765.782999999999</v>
      </c>
      <c r="H20" s="132">
        <f>SUM(H21:H29)</f>
        <v>0</v>
      </c>
      <c r="I20" s="132">
        <f>SUM(I21:I29)</f>
        <v>5984.780999999999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8243.046</v>
      </c>
      <c r="G22" s="136">
        <v>5205.918</v>
      </c>
      <c r="H22" s="136"/>
      <c r="I22" s="136">
        <v>3037.128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349.714</v>
      </c>
      <c r="G23" s="136"/>
      <c r="H23" s="136"/>
      <c r="I23" s="136">
        <v>349.714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729.865</v>
      </c>
      <c r="G24" s="136">
        <v>559.865</v>
      </c>
      <c r="H24" s="136"/>
      <c r="I24" s="136">
        <v>170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1866.621</v>
      </c>
      <c r="G25" s="136"/>
      <c r="H25" s="136"/>
      <c r="I25" s="136">
        <v>1866.621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269.632</v>
      </c>
      <c r="G26" s="136"/>
      <c r="H26" s="136"/>
      <c r="I26" s="136">
        <v>269.632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84.045</v>
      </c>
      <c r="G27" s="136"/>
      <c r="H27" s="136"/>
      <c r="I27" s="136">
        <v>84.045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207.64100000000002</v>
      </c>
      <c r="G28" s="136"/>
      <c r="H28" s="136"/>
      <c r="I28" s="136">
        <v>207.64100000000002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10290.593999999997</v>
      </c>
      <c r="G34" s="133"/>
      <c r="H34" s="134">
        <f>H35</f>
        <v>0</v>
      </c>
      <c r="I34" s="134">
        <f>I35+I36</f>
        <v>4915.2429999999995</v>
      </c>
      <c r="J34" s="135">
        <f>J35+J36+J37</f>
        <v>5375.350999999998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4915.2429999999995</v>
      </c>
      <c r="G35" s="133"/>
      <c r="H35" s="136"/>
      <c r="I35" s="136">
        <v>4915.2429999999995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5375.350999999998</v>
      </c>
      <c r="G37" s="138"/>
      <c r="H37" s="138"/>
      <c r="I37" s="138"/>
      <c r="J37" s="139">
        <v>5375.350999999998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11256.585</v>
      </c>
      <c r="G39" s="134">
        <f>SUM(G40,G48,G57,G60,G63)</f>
        <v>492.497</v>
      </c>
      <c r="H39" s="134">
        <f>SUM(H40,H48,H57,H60,H63)</f>
        <v>0</v>
      </c>
      <c r="I39" s="134">
        <f>SUM(I40,I48,I57,I60,I63)</f>
        <v>5445.045</v>
      </c>
      <c r="J39" s="135">
        <f>SUM(J40,J48,J57,J60,J63)</f>
        <v>5319.043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8273.979</v>
      </c>
      <c r="G40" s="132">
        <f>SUM(G41:G47)</f>
        <v>492.497</v>
      </c>
      <c r="H40" s="132">
        <f>SUM(H41:H47)</f>
        <v>0</v>
      </c>
      <c r="I40" s="132">
        <f>SUM(I41:I47)</f>
        <v>2462.4390000000003</v>
      </c>
      <c r="J40" s="135">
        <f>SUM(J41:J47)</f>
        <v>5319.043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6750.2</v>
      </c>
      <c r="G42" s="136">
        <v>492.497</v>
      </c>
      <c r="H42" s="136"/>
      <c r="I42" s="136">
        <v>1705.043</v>
      </c>
      <c r="J42" s="137">
        <v>4552.66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1261.56</v>
      </c>
      <c r="G43" s="136"/>
      <c r="H43" s="136"/>
      <c r="I43" s="136">
        <v>631.428</v>
      </c>
      <c r="J43" s="137">
        <v>630.132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54.861999999999995</v>
      </c>
      <c r="G44" s="136"/>
      <c r="H44" s="136"/>
      <c r="I44" s="136"/>
      <c r="J44" s="137">
        <v>54.861999999999995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0.005</v>
      </c>
      <c r="G45" s="136"/>
      <c r="H45" s="136"/>
      <c r="I45" s="136">
        <v>0.005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207.35199999999998</v>
      </c>
      <c r="G46" s="136"/>
      <c r="H46" s="136"/>
      <c r="I46" s="136">
        <v>125.963</v>
      </c>
      <c r="J46" s="137">
        <v>81.389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2982.6059999999998</v>
      </c>
      <c r="G48" s="132">
        <f>SUM(G49:G56)</f>
        <v>0</v>
      </c>
      <c r="H48" s="132">
        <f>SUM(H49:H56)</f>
        <v>0</v>
      </c>
      <c r="I48" s="132">
        <f>SUM(I49:I56)</f>
        <v>2982.6059999999998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42.649</v>
      </c>
      <c r="G50" s="136"/>
      <c r="H50" s="136"/>
      <c r="I50" s="136">
        <v>42.649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144.072</v>
      </c>
      <c r="G51" s="136"/>
      <c r="H51" s="136"/>
      <c r="I51" s="136">
        <v>144.072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9.855</v>
      </c>
      <c r="G52" s="136"/>
      <c r="H52" s="136"/>
      <c r="I52" s="136">
        <v>9.855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90.002</v>
      </c>
      <c r="G53" s="136"/>
      <c r="H53" s="136"/>
      <c r="I53" s="136">
        <v>90.002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2497.948</v>
      </c>
      <c r="G54" s="136"/>
      <c r="H54" s="136"/>
      <c r="I54" s="136">
        <v>2497.948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198.08</v>
      </c>
      <c r="G55" s="136"/>
      <c r="H55" s="136"/>
      <c r="I55" s="136">
        <v>198.08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10290.593999999997</v>
      </c>
      <c r="G66" s="134">
        <f>SUM(G35:J35)</f>
        <v>4915.2429999999995</v>
      </c>
      <c r="H66" s="134">
        <f>SUM(G36:J36)</f>
        <v>0</v>
      </c>
      <c r="I66" s="134">
        <f>SUM(G37:J37)</f>
        <v>5375.350999999998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493.97900000000004</v>
      </c>
      <c r="G69" s="134">
        <f>SUM(G70:G71)</f>
        <v>358.043</v>
      </c>
      <c r="H69" s="134">
        <f>SUM(H70:H71)</f>
        <v>0</v>
      </c>
      <c r="I69" s="134">
        <f>SUM(I70:I71)</f>
        <v>79.62800000000001</v>
      </c>
      <c r="J69" s="135">
        <f>SUM(J70:J71)</f>
        <v>56.30800000000001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493.97900000000004</v>
      </c>
      <c r="G71" s="136">
        <v>358.043</v>
      </c>
      <c r="H71" s="136"/>
      <c r="I71" s="136">
        <v>79.62800000000001</v>
      </c>
      <c r="J71" s="137">
        <v>56.30800000000001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-2.4868995751603507E-12</v>
      </c>
      <c r="G75" s="227">
        <f>G18-G39-G66-G67-G69+G73-G74</f>
        <v>-3.410605131648481E-13</v>
      </c>
      <c r="H75" s="227">
        <f>H18+H34-H39-H66-H67-H69+H73-H74</f>
        <v>0</v>
      </c>
      <c r="I75" s="227">
        <f>I18+I34-I39-I66-I67-I69+I73-I74</f>
        <v>-3.126388037344441E-13</v>
      </c>
      <c r="J75" s="228">
        <f>J18+J34-J39-J67-J69+J73-J74</f>
        <v>-1.8332002582610585E-12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22.297085388994308</v>
      </c>
      <c r="G77" s="143">
        <f>SUM(G78,G79,G89,G92)</f>
        <v>10.940764705882353</v>
      </c>
      <c r="H77" s="143">
        <f>SUM(H78,H79,H89,H92)</f>
        <v>0</v>
      </c>
      <c r="I77" s="143">
        <f>SUM(I78,I79,I89,I92)</f>
        <v>11.356320683111955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22.297085388994308</v>
      </c>
      <c r="G79" s="132">
        <f>SUM(G80:G88)</f>
        <v>10.940764705882353</v>
      </c>
      <c r="H79" s="132">
        <f>SUM(H80:H88)</f>
        <v>0</v>
      </c>
      <c r="I79" s="132">
        <f>SUM(I80:I88)</f>
        <v>11.356320683111955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15.641453510436433</v>
      </c>
      <c r="G81" s="136">
        <v>9.878402277039848</v>
      </c>
      <c r="H81" s="136"/>
      <c r="I81" s="136">
        <v>5.763051233396585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0.6635939278937382</v>
      </c>
      <c r="G82" s="136"/>
      <c r="H82" s="136"/>
      <c r="I82" s="136">
        <v>0.6635939278937382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1.3849430740037951</v>
      </c>
      <c r="G83" s="136">
        <v>1.0623624288425049</v>
      </c>
      <c r="H83" s="136"/>
      <c r="I83" s="136">
        <v>0.3225806451612903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3.541975332068311</v>
      </c>
      <c r="G84" s="136"/>
      <c r="H84" s="136"/>
      <c r="I84" s="136">
        <v>3.541975332068311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0.5116356736242884</v>
      </c>
      <c r="G85" s="136"/>
      <c r="H85" s="136"/>
      <c r="I85" s="136">
        <v>0.5116356736242884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0.15947817836812145</v>
      </c>
      <c r="G86" s="136"/>
      <c r="H86" s="136"/>
      <c r="I86" s="136">
        <v>0.15947817836812145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0.39400569259962054</v>
      </c>
      <c r="G87" s="136"/>
      <c r="H87" s="136"/>
      <c r="I87" s="136">
        <v>0.39400569259962054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19.52674383301708</v>
      </c>
      <c r="G93" s="155"/>
      <c r="H93" s="134">
        <f>H94</f>
        <v>0</v>
      </c>
      <c r="I93" s="134">
        <f>I94+I95</f>
        <v>9.326836812144213</v>
      </c>
      <c r="J93" s="135">
        <f>J94+J95+J96</f>
        <v>10.199907020872866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9.326836812144213</v>
      </c>
      <c r="G94" s="155"/>
      <c r="H94" s="136"/>
      <c r="I94" s="136">
        <v>9.326836812144213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10.199907020872866</v>
      </c>
      <c r="G96" s="155"/>
      <c r="H96" s="155"/>
      <c r="I96" s="155"/>
      <c r="J96" s="137">
        <v>10.199907020872866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21.359743833017077</v>
      </c>
      <c r="G98" s="134">
        <f>SUM(G99,G107,G116,G119,G122)</f>
        <v>0.9345294117647059</v>
      </c>
      <c r="H98" s="134">
        <f>SUM(H99,H107,H116,H119,H122)</f>
        <v>0</v>
      </c>
      <c r="I98" s="134">
        <f>SUM(I99,I107,I116,I119,I122)</f>
        <v>10.332153700189753</v>
      </c>
      <c r="J98" s="135">
        <f>SUM(J99,J107,J116,J119,J122)</f>
        <v>10.093060721062619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15.70014990512334</v>
      </c>
      <c r="G99" s="132">
        <f>SUM(G100:G106)</f>
        <v>0.9345294117647059</v>
      </c>
      <c r="H99" s="132">
        <f>SUM(H100:H106)</f>
        <v>0</v>
      </c>
      <c r="I99" s="132">
        <f>SUM(I100:I106)</f>
        <v>4.672559772296014</v>
      </c>
      <c r="J99" s="135">
        <f>SUM(J100:J106)</f>
        <v>10.093060721062619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12.808728652751423</v>
      </c>
      <c r="G101" s="136">
        <v>0.9345294117647059</v>
      </c>
      <c r="H101" s="136"/>
      <c r="I101" s="136">
        <v>3.235375711574952</v>
      </c>
      <c r="J101" s="137">
        <v>8.638823529411765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2.393851992409867</v>
      </c>
      <c r="G102" s="136"/>
      <c r="H102" s="136"/>
      <c r="I102" s="136">
        <v>1.19815559772296</v>
      </c>
      <c r="J102" s="137">
        <v>1.1956963946869068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0.10410246679316887</v>
      </c>
      <c r="G103" s="136"/>
      <c r="H103" s="136"/>
      <c r="I103" s="136"/>
      <c r="J103" s="137">
        <v>0.10410246679316887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9.487666034155598E-06</v>
      </c>
      <c r="G104" s="136"/>
      <c r="H104" s="136"/>
      <c r="I104" s="136">
        <v>9.487666034155598E-06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0.39345730550284624</v>
      </c>
      <c r="G105" s="136"/>
      <c r="H105" s="136"/>
      <c r="I105" s="136">
        <v>0.23901897533206828</v>
      </c>
      <c r="J105" s="137">
        <v>0.15443833017077796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5.659593927893738</v>
      </c>
      <c r="G107" s="132">
        <f>SUM(G108:G115)</f>
        <v>0</v>
      </c>
      <c r="H107" s="132">
        <f>SUM(H108:H115)</f>
        <v>0</v>
      </c>
      <c r="I107" s="132">
        <f>SUM(I108:I115)</f>
        <v>5.659593927893738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0.08092789373814041</v>
      </c>
      <c r="G109" s="136"/>
      <c r="H109" s="136"/>
      <c r="I109" s="136">
        <v>0.08092789373814041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0.2733814041745731</v>
      </c>
      <c r="G110" s="136"/>
      <c r="H110" s="136"/>
      <c r="I110" s="136">
        <v>0.2733814041745731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0.018700189753320683</v>
      </c>
      <c r="G111" s="136"/>
      <c r="H111" s="136"/>
      <c r="I111" s="136">
        <v>0.018700189753320683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0.1707817836812144</v>
      </c>
      <c r="G112" s="136"/>
      <c r="H112" s="136"/>
      <c r="I112" s="136">
        <v>0.1707817836812144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4.739939278937381</v>
      </c>
      <c r="G113" s="136"/>
      <c r="H113" s="136"/>
      <c r="I113" s="136">
        <v>4.739939278937381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0.37586337760910815</v>
      </c>
      <c r="G114" s="136"/>
      <c r="H114" s="136"/>
      <c r="I114" s="136">
        <v>0.37586337760910815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19.52674383301708</v>
      </c>
      <c r="G125" s="134">
        <f>SUM(G94:J94)</f>
        <v>9.326836812144213</v>
      </c>
      <c r="H125" s="134">
        <f>SUM(G95:J95)</f>
        <v>0</v>
      </c>
      <c r="I125" s="134">
        <f>SUM(G96:J96)</f>
        <v>10.199907020872866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0.9373415559772297</v>
      </c>
      <c r="G128" s="134">
        <f>SUM(G129:G130)</f>
        <v>0.6793984819734346</v>
      </c>
      <c r="H128" s="134">
        <f>SUM(H129:H130)</f>
        <v>0</v>
      </c>
      <c r="I128" s="134">
        <f>SUM(I129:I130)</f>
        <v>0.15109677419354842</v>
      </c>
      <c r="J128" s="135">
        <f>SUM(J129:J130)</f>
        <v>0.1068462998102467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0.9373415559772297</v>
      </c>
      <c r="G130" s="136">
        <v>0.6793984819734346</v>
      </c>
      <c r="H130" s="136"/>
      <c r="I130" s="136">
        <v>0.15109677419354842</v>
      </c>
      <c r="J130" s="137">
        <v>0.1068462998102467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7.91033905045424E-16</v>
      </c>
      <c r="G134" s="149">
        <f>G77-G98-G125-G126-G128+G132-G133</f>
        <v>-1.1102230246251565E-16</v>
      </c>
      <c r="H134" s="149">
        <f>H77+H93-H98-H125-H126-H128+H132-H133</f>
        <v>0</v>
      </c>
      <c r="I134" s="149">
        <f>I77+I93-I98-I125-I126-I128+I132-I133</f>
        <v>7.494005416219807E-16</v>
      </c>
      <c r="J134" s="230">
        <f>J77+J93-J98-J126-J128+J132-J133</f>
        <v>1.5265566588595902E-16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41.82382922201138</v>
      </c>
      <c r="G136" s="136">
        <v>10.940764705882353</v>
      </c>
      <c r="H136" s="136"/>
      <c r="I136" s="136">
        <v>20.683157495256168</v>
      </c>
      <c r="J136" s="137">
        <v>10.199907020872866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66.037328</v>
      </c>
      <c r="G137" s="136">
        <v>8.912</v>
      </c>
      <c r="H137" s="136"/>
      <c r="I137" s="136">
        <v>23.948744</v>
      </c>
      <c r="J137" s="137">
        <v>33.176584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20496.18098</v>
      </c>
      <c r="G139" s="194">
        <f>SUM(G140,G148,G152)</f>
        <v>5872.80629</v>
      </c>
      <c r="H139" s="194">
        <f>SUM(H140,H148,H152)</f>
        <v>0</v>
      </c>
      <c r="I139" s="194">
        <f>SUM(I140,I148,I152)</f>
        <v>10912.20204</v>
      </c>
      <c r="J139" s="195">
        <f>SUM(J140,J148,J152)</f>
        <v>3711.1726500000004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12641.515360000001</v>
      </c>
      <c r="G140" s="134">
        <f>SUM(G141:G147)</f>
        <v>938.24618</v>
      </c>
      <c r="H140" s="134">
        <f>SUM(H141:H147)</f>
        <v>0</v>
      </c>
      <c r="I140" s="134">
        <f>SUM(I141:I147)</f>
        <v>7992.096530000001</v>
      </c>
      <c r="J140" s="135">
        <f>SUM(J141:J147)</f>
        <v>3711.1726500000004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9047.101040000001</v>
      </c>
      <c r="G142" s="136">
        <v>938.24618</v>
      </c>
      <c r="H142" s="136"/>
      <c r="I142" s="136">
        <v>5581.5693200000005</v>
      </c>
      <c r="J142" s="137">
        <v>2527.2855400000003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2886.3352099999997</v>
      </c>
      <c r="G143" s="136"/>
      <c r="H143" s="136"/>
      <c r="I143" s="136">
        <v>1990.5851699999998</v>
      </c>
      <c r="J143" s="137">
        <v>895.75004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123.6268</v>
      </c>
      <c r="G144" s="136"/>
      <c r="H144" s="136"/>
      <c r="I144" s="136"/>
      <c r="J144" s="137">
        <v>123.6268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0.01667</v>
      </c>
      <c r="G145" s="136"/>
      <c r="H145" s="136"/>
      <c r="I145" s="136">
        <v>0.01667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584.4356399999999</v>
      </c>
      <c r="G146" s="136"/>
      <c r="H146" s="136"/>
      <c r="I146" s="136">
        <v>419.92537</v>
      </c>
      <c r="J146" s="137">
        <v>164.51027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7854.66562</v>
      </c>
      <c r="G148" s="134">
        <f>SUM(G149:G151)</f>
        <v>4934.56011</v>
      </c>
      <c r="H148" s="134">
        <f>SUM(H149:H151)</f>
        <v>0</v>
      </c>
      <c r="I148" s="134">
        <f>SUM(I149:I151)</f>
        <v>2920.10551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7854.66562</v>
      </c>
      <c r="G150" s="136">
        <v>4934.56011</v>
      </c>
      <c r="H150" s="136"/>
      <c r="I150" s="136">
        <v>2920.10551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20496.18098</v>
      </c>
      <c r="G160" s="142">
        <f>SUM(G161,G169,G173)</f>
        <v>5872.80629</v>
      </c>
      <c r="H160" s="142">
        <f>SUM(H161,H169,H173)</f>
        <v>0</v>
      </c>
      <c r="I160" s="142">
        <f>SUM(I161,I169,I173)</f>
        <v>10912.20204</v>
      </c>
      <c r="J160" s="184">
        <f>SUM(J161,J169,J173)</f>
        <v>3711.1726500000004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12641.515360000001</v>
      </c>
      <c r="G161" s="134">
        <f>SUM(G162:G168)</f>
        <v>938.24618</v>
      </c>
      <c r="H161" s="134">
        <f>SUM(H162:H168)</f>
        <v>0</v>
      </c>
      <c r="I161" s="134">
        <f>SUM(I162:I168)</f>
        <v>7992.096530000001</v>
      </c>
      <c r="J161" s="135">
        <f>SUM(J162:J168)</f>
        <v>3711.1726500000004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9047.101040000001</v>
      </c>
      <c r="G163" s="136">
        <v>938.24618</v>
      </c>
      <c r="H163" s="136"/>
      <c r="I163" s="136">
        <v>5581.5693200000005</v>
      </c>
      <c r="J163" s="137">
        <v>2527.2855400000003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2886.3352099999997</v>
      </c>
      <c r="G164" s="136"/>
      <c r="H164" s="136"/>
      <c r="I164" s="136">
        <v>1990.5851699999998</v>
      </c>
      <c r="J164" s="137">
        <v>895.75004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123.6268</v>
      </c>
      <c r="G165" s="136"/>
      <c r="H165" s="136"/>
      <c r="I165" s="136"/>
      <c r="J165" s="137">
        <v>123.6268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0.01667</v>
      </c>
      <c r="G166" s="136"/>
      <c r="H166" s="136"/>
      <c r="I166" s="136">
        <v>0.01667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584.4356399999999</v>
      </c>
      <c r="G167" s="136"/>
      <c r="H167" s="136"/>
      <c r="I167" s="136">
        <v>419.92537</v>
      </c>
      <c r="J167" s="137">
        <v>164.51027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7854.66562</v>
      </c>
      <c r="G169" s="134">
        <f>SUM(G170:G172)</f>
        <v>4934.56011</v>
      </c>
      <c r="H169" s="134">
        <f>SUM(H170:H172)</f>
        <v>0</v>
      </c>
      <c r="I169" s="134">
        <f>SUM(I170:I172)</f>
        <v>2920.10551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7854.66562</v>
      </c>
      <c r="G171" s="136">
        <v>4934.56011</v>
      </c>
      <c r="H171" s="136"/>
      <c r="I171" s="136">
        <v>2920.10551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2023-02-21T08:51:57Z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